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6" activeTab="0"/>
  </bookViews>
  <sheets>
    <sheet name="ANEXO I" sheetId="1" r:id="rId1"/>
  </sheets>
  <definedNames>
    <definedName name="_xlnm.Print_Area" localSheetId="0">'ANEXO I'!$A$1:$C$88</definedName>
  </definedNames>
  <calcPr fullCalcOnLoad="1"/>
</workbook>
</file>

<file path=xl/sharedStrings.xml><?xml version="1.0" encoding="utf-8"?>
<sst xmlns="http://schemas.openxmlformats.org/spreadsheetml/2006/main" count="134" uniqueCount="97">
  <si>
    <t>ANEXO I - Despesas, Repasses e Receitas</t>
  </si>
  <si>
    <t>TRT 15ª Região</t>
  </si>
  <si>
    <t>Nome do Órgão : TRIBUNAL REGIONAL DO TRABALHO DA 15ª REGIÃO</t>
  </si>
  <si>
    <t>Autoridade Máxima: DESEMBARGADOR FEDERAL DO TRABALHO PRESIDENTE DO TRIBUNAL</t>
  </si>
  <si>
    <t>Responsável pela Informação : DIRETORIA DE ORÇAMENTO E FINANÇAS</t>
  </si>
  <si>
    <t>Inciso I – Despesas com Pessoal e Encargos</t>
  </si>
  <si>
    <t>Alínea</t>
  </si>
  <si>
    <t>Discriminação das despesas</t>
  </si>
  <si>
    <t>Valores (R$ 1,00)</t>
  </si>
  <si>
    <t>a</t>
  </si>
  <si>
    <t>despesas com pessoal ativo</t>
  </si>
  <si>
    <t>b</t>
  </si>
  <si>
    <t>despesas com pessoal inativo e pensões</t>
  </si>
  <si>
    <t>c</t>
  </si>
  <si>
    <t>encargos sociais incidentes sobre a remuneração de pessoal</t>
  </si>
  <si>
    <t>d</t>
  </si>
  <si>
    <t>despesas com sentenças judiciais transitadas em julgado (precatórios, requisições de pequeno valor e débitos judiciais periódicos vincendos) a servidores ou empregados, conforme ação orçamentária específica, apropriado pelo Critério de Competência</t>
  </si>
  <si>
    <t>TOTAL</t>
  </si>
  <si>
    <t>Inciso II – Outras Despesas de Custeio</t>
  </si>
  <si>
    <t>benefícios a servidores e empregados – auxílio-transporte</t>
  </si>
  <si>
    <t>benefícios a servidores e empregados – auxílio-alimentação</t>
  </si>
  <si>
    <t>benefícios a servidores e empregados – auxílio-creche</t>
  </si>
  <si>
    <t>benefícios a servidores e empregados – assistência médica e odontológica</t>
  </si>
  <si>
    <t>e</t>
  </si>
  <si>
    <t>diárias pagas a servidores, empregados e colaboradores</t>
  </si>
  <si>
    <t>f</t>
  </si>
  <si>
    <t>Passagens e despesas com locomoção</t>
  </si>
  <si>
    <t>g</t>
  </si>
  <si>
    <t>Indenizações de ajuda de custo, transporte e auxílio moradia</t>
  </si>
  <si>
    <t>h</t>
  </si>
  <si>
    <t>aluguel de imóveis</t>
  </si>
  <si>
    <t>i</t>
  </si>
  <si>
    <t>Serviços de água e esgoto</t>
  </si>
  <si>
    <t>j</t>
  </si>
  <si>
    <t>Serviços de energia elétrica</t>
  </si>
  <si>
    <t>k</t>
  </si>
  <si>
    <t>Serviços de telecomunicações</t>
  </si>
  <si>
    <t>l</t>
  </si>
  <si>
    <t>Serviços de comunicação em geral</t>
  </si>
  <si>
    <t>m</t>
  </si>
  <si>
    <t>n</t>
  </si>
  <si>
    <t>serviços de limpeza e conservação</t>
  </si>
  <si>
    <t>o</t>
  </si>
  <si>
    <t>serviços de vigilância armada e desarmada</t>
  </si>
  <si>
    <t>p</t>
  </si>
  <si>
    <t>Serviços de publicidade</t>
  </si>
  <si>
    <t>q</t>
  </si>
  <si>
    <t>locação de mão de obra e postos de trabalho, ressalvado o apropriado nas alíneas “n”, e “o”</t>
  </si>
  <si>
    <t>r</t>
  </si>
  <si>
    <t>Serviços de seleção e treinamento</t>
  </si>
  <si>
    <t>s</t>
  </si>
  <si>
    <t>Aquisição de material de expediente</t>
  </si>
  <si>
    <t>t</t>
  </si>
  <si>
    <t>aquisição de material de processamento de dados e de software</t>
  </si>
  <si>
    <t>u</t>
  </si>
  <si>
    <t>aquisição de material bibliográfico</t>
  </si>
  <si>
    <t>v</t>
  </si>
  <si>
    <t>aquisição de combustíveis e lubrificantes</t>
  </si>
  <si>
    <t>w</t>
  </si>
  <si>
    <t>aquisição de gêneros alimentícios</t>
  </si>
  <si>
    <t>x</t>
  </si>
  <si>
    <t>aquisição de material de consumo, ressalvado o apropriado nas alíneas ‘s” a “w”</t>
  </si>
  <si>
    <t>y</t>
  </si>
  <si>
    <t>serviços médico e hospitalares, odontológicos e laboratoriais</t>
  </si>
  <si>
    <t>z</t>
  </si>
  <si>
    <t>demais despesas de custeio</t>
  </si>
  <si>
    <t>Inciso III – Despesas com Investimentos</t>
  </si>
  <si>
    <t>Construção e reforma de imóveis</t>
  </si>
  <si>
    <t>Aquisição de Material Permanente - Veículos</t>
  </si>
  <si>
    <t>Aquisição de Material Permanente – Equipamentos de Informática</t>
  </si>
  <si>
    <t>Aquisição de Material Permanente – Programas de Informática</t>
  </si>
  <si>
    <t>Aquisição de Material Permanente – Demais itens</t>
  </si>
  <si>
    <t>Inciso IV – Despesas com Inversões Financeiras</t>
  </si>
  <si>
    <t>Aquisição de imóveis, ou bens de capital já em utilização.</t>
  </si>
  <si>
    <t>Outras inversões</t>
  </si>
  <si>
    <t>Inciso V – Repasses do Tesouro Nacional ou Estadual ou sub-repasses recebidos, destinados ao pagamento de</t>
  </si>
  <si>
    <t>Pessoal e Encargos</t>
  </si>
  <si>
    <t>Custeio</t>
  </si>
  <si>
    <t>Investimentos</t>
  </si>
  <si>
    <t>Inversões Financeiras</t>
  </si>
  <si>
    <t>Inciso VI – Receitas</t>
  </si>
  <si>
    <t>recursos a título de custas judiciais</t>
  </si>
  <si>
    <t>recursos a título de taxas judiciárias</t>
  </si>
  <si>
    <t>recursos a título de serviços extrajudiciários</t>
  </si>
  <si>
    <t>demais recursos conforme previsão em leis específicas</t>
  </si>
  <si>
    <t>Discriminação dos repasses</t>
  </si>
  <si>
    <t>Discriminação das receitas</t>
  </si>
  <si>
    <t>Sigla:</t>
  </si>
  <si>
    <t>serviços de informática, incluindo manutenção e locação de software, locação de equipamentos de processamento de dados, serviços de tecnologia da informação, serviços técnico-profissionais de tecnologia da informação, aquisição de software sob encomenda, manutenção e conservação de equipamentos de processamento de dados, e comunicação de dados</t>
  </si>
  <si>
    <t>Mês de Referência (MM/AAAA) : 04/2012</t>
  </si>
  <si>
    <t>Data da Publicação: 20/05/2012 *</t>
  </si>
  <si>
    <t>PODER JUDICIÁRIO</t>
  </si>
  <si>
    <t>JUSTIÇA DO TRABALHO</t>
  </si>
  <si>
    <t>TRIBUNAL REGIONAL DO TRABALHO DA 15ª REGIÃO</t>
  </si>
  <si>
    <t>FONTE: SIAFI-Sistema Integrado de Administração Financeira do Governo Federal. Demonstrativo das despesas realizadas no mês, ou seja, cujos empenhos foram liquidados nos termos do art.63 da Lei 4.320, de 17 de março de 1964.</t>
  </si>
  <si>
    <t>Notas:</t>
  </si>
  <si>
    <t>1) * Quadro republicado em atendimento ao contido na Informação nº 034/2012-Saudi e Informação SECIN nº 23/2012,  alteração do valor destacado no item 'e' e 'z' do Inciso II – outras Despesas de Custeio, conforme Proc. 0000561-33.2011.5.15.0895 PA.</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</si>
</sst>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00;\-#,##0.00"/>
  </numFmts>
  <fonts count="5">
    <font>
      <sz val="10"/>
      <name val="Arial"/>
      <family val="2"/>
    </font>
    <font>
      <b/>
      <sz val="12"/>
      <name val="Arial"/>
      <family val="2"/>
    </font>
    <font>
      <sz val="12"/>
      <name val="Arial"/>
      <family val="2"/>
    </font>
    <font>
      <sz val="9"/>
      <name val="Arial"/>
      <family val="2"/>
    </font>
    <font>
      <sz val="8"/>
      <name val="Times New Roman"/>
      <family val="0"/>
    </font>
  </fonts>
  <fills count="3">
    <fill>
      <patternFill/>
    </fill>
    <fill>
      <patternFill patternType="gray125"/>
    </fill>
    <fill>
      <patternFill patternType="solid">
        <fgColor indexed="22"/>
        <bgColor indexed="64"/>
      </patternFill>
    </fill>
  </fills>
  <borders count="5">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26">
    <xf numFmtId="0" fontId="0" fillId="0" borderId="0" xfId="0" applyAlignment="1">
      <alignment/>
    </xf>
    <xf numFmtId="4" fontId="0" fillId="0" borderId="0" xfId="0" applyNumberFormat="1" applyAlignment="1">
      <alignment horizontal="right"/>
    </xf>
    <xf numFmtId="0" fontId="1"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4" fontId="0" fillId="0" borderId="0" xfId="0" applyNumberFormat="1" applyAlignment="1">
      <alignment horizontal="left"/>
    </xf>
    <xf numFmtId="0" fontId="2" fillId="0" borderId="1"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4" fontId="2" fillId="0" borderId="4" xfId="0" applyNumberFormat="1" applyFont="1" applyBorder="1" applyAlignment="1">
      <alignment horizontal="right" vertical="top" wrapText="1"/>
    </xf>
    <xf numFmtId="164" fontId="2" fillId="0" borderId="4" xfId="0" applyNumberFormat="1" applyFont="1" applyBorder="1" applyAlignment="1">
      <alignment horizontal="right" vertical="top" wrapText="1"/>
    </xf>
    <xf numFmtId="0" fontId="0" fillId="0" borderId="0" xfId="0" applyAlignment="1">
      <alignment horizontal="justify" vertical="center"/>
    </xf>
    <xf numFmtId="39" fontId="2" fillId="0" borderId="4" xfId="0" applyNumberFormat="1" applyFont="1" applyBorder="1" applyAlignment="1">
      <alignment horizontal="right" vertical="top" wrapText="1"/>
    </xf>
    <xf numFmtId="0" fontId="2" fillId="2" borderId="4" xfId="0" applyFont="1" applyFill="1" applyBorder="1" applyAlignment="1">
      <alignment horizontal="left" vertical="top" wrapText="1"/>
    </xf>
    <xf numFmtId="4" fontId="2" fillId="2" borderId="4" xfId="0" applyNumberFormat="1" applyFont="1" applyFill="1" applyBorder="1" applyAlignment="1">
      <alignment horizontal="right" vertical="top" wrapText="1"/>
    </xf>
    <xf numFmtId="0" fontId="3" fillId="0" borderId="0" xfId="0" applyFont="1" applyAlignment="1">
      <alignment horizontal="justify" vertical="center"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justify" vertical="justify" wrapText="1"/>
    </xf>
    <xf numFmtId="0" fontId="0" fillId="0" borderId="0" xfId="0" applyAlignment="1">
      <alignment horizontal="justify" vertical="justify"/>
    </xf>
    <xf numFmtId="0" fontId="0" fillId="0" borderId="0" xfId="0" applyAlignment="1">
      <alignment/>
    </xf>
    <xf numFmtId="0" fontId="4" fillId="0" borderId="0" xfId="0" applyFont="1" applyAlignment="1">
      <alignment/>
    </xf>
    <xf numFmtId="0" fontId="3" fillId="0" borderId="0" xfId="0" applyFont="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457200</xdr:colOff>
      <xdr:row>4</xdr:row>
      <xdr:rowOff>28575</xdr:rowOff>
    </xdr:to>
    <xdr:pic>
      <xdr:nvPicPr>
        <xdr:cNvPr id="1" name="Picture 11"/>
        <xdr:cNvPicPr preferRelativeResize="1">
          <a:picLocks noChangeAspect="1"/>
        </xdr:cNvPicPr>
      </xdr:nvPicPr>
      <xdr:blipFill>
        <a:blip r:embed="rId1"/>
        <a:stretch>
          <a:fillRect/>
        </a:stretch>
      </xdr:blipFill>
      <xdr:spPr>
        <a:xfrm>
          <a:off x="0" y="47625"/>
          <a:ext cx="4572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8"/>
  <sheetViews>
    <sheetView showGridLines="0" tabSelected="1" workbookViewId="0" topLeftCell="A73">
      <selection activeCell="D60" sqref="D60"/>
    </sheetView>
  </sheetViews>
  <sheetFormatPr defaultColWidth="9.140625" defaultRowHeight="12.75"/>
  <cols>
    <col min="1" max="1" width="7.7109375" style="0" customWidth="1"/>
    <col min="2" max="2" width="63.140625" style="0" customWidth="1"/>
    <col min="3" max="3" width="19.140625" style="1" customWidth="1"/>
    <col min="4" max="4" width="12.421875" style="0" customWidth="1"/>
    <col min="5" max="20" width="11.7109375" style="0" customWidth="1"/>
  </cols>
  <sheetData>
    <row r="1" spans="2:8" ht="7.5" customHeight="1">
      <c r="B1" s="22"/>
      <c r="D1" s="23"/>
      <c r="E1" s="23"/>
      <c r="F1" s="23"/>
      <c r="G1" s="23"/>
      <c r="H1" s="23"/>
    </row>
    <row r="2" spans="2:8" ht="9.75" customHeight="1">
      <c r="B2" s="24" t="s">
        <v>91</v>
      </c>
      <c r="C2" s="23"/>
      <c r="D2" s="23"/>
      <c r="E2" s="23"/>
      <c r="F2" s="23"/>
      <c r="G2" s="23"/>
      <c r="H2" s="23"/>
    </row>
    <row r="3" spans="2:8" ht="9.75" customHeight="1">
      <c r="B3" s="24" t="s">
        <v>92</v>
      </c>
      <c r="C3" s="23"/>
      <c r="D3" s="23"/>
      <c r="E3" s="23"/>
      <c r="F3" s="23"/>
      <c r="G3" s="23"/>
      <c r="H3" s="23"/>
    </row>
    <row r="4" spans="2:8" ht="9.75" customHeight="1">
      <c r="B4" s="24" t="s">
        <v>93</v>
      </c>
      <c r="C4" s="23"/>
      <c r="D4" s="23"/>
      <c r="E4" s="23"/>
      <c r="F4" s="23"/>
      <c r="G4" s="23"/>
      <c r="H4" s="23"/>
    </row>
    <row r="5" ht="12.75"/>
    <row r="8" spans="1:3" s="3" customFormat="1" ht="15">
      <c r="A8" s="2" t="s">
        <v>0</v>
      </c>
      <c r="C8" s="1"/>
    </row>
    <row r="9" spans="1:3" s="3" customFormat="1" ht="15">
      <c r="A9" s="4"/>
      <c r="C9" s="1"/>
    </row>
    <row r="10" spans="1:3" s="3" customFormat="1" ht="15">
      <c r="A10" s="6" t="s">
        <v>87</v>
      </c>
      <c r="B10" s="7" t="s">
        <v>1</v>
      </c>
      <c r="C10" s="8"/>
    </row>
    <row r="11" spans="1:3" s="3" customFormat="1" ht="15">
      <c r="A11" s="6" t="s">
        <v>2</v>
      </c>
      <c r="B11" s="7"/>
      <c r="C11" s="8"/>
    </row>
    <row r="12" spans="1:3" s="3" customFormat="1" ht="33.75" customHeight="1">
      <c r="A12" s="17" t="s">
        <v>3</v>
      </c>
      <c r="B12" s="18"/>
      <c r="C12" s="19"/>
    </row>
    <row r="13" spans="1:3" s="3" customFormat="1" ht="15">
      <c r="A13" s="6" t="s">
        <v>4</v>
      </c>
      <c r="B13" s="7"/>
      <c r="C13" s="8"/>
    </row>
    <row r="14" spans="1:3" s="3" customFormat="1" ht="15">
      <c r="A14" s="6" t="s">
        <v>89</v>
      </c>
      <c r="B14" s="7"/>
      <c r="C14" s="8"/>
    </row>
    <row r="15" spans="1:3" s="3" customFormat="1" ht="15">
      <c r="A15" s="6" t="s">
        <v>90</v>
      </c>
      <c r="B15" s="7"/>
      <c r="C15" s="8"/>
    </row>
    <row r="16" spans="1:3" s="3" customFormat="1" ht="21" customHeight="1">
      <c r="A16" s="4"/>
      <c r="C16" s="1"/>
    </row>
    <row r="17" spans="1:3" s="3" customFormat="1" ht="18.75" customHeight="1">
      <c r="A17" s="4" t="s">
        <v>5</v>
      </c>
      <c r="C17" s="1"/>
    </row>
    <row r="18" spans="1:3" s="3" customFormat="1" ht="18.75" customHeight="1">
      <c r="A18" s="14" t="s">
        <v>6</v>
      </c>
      <c r="B18" s="14" t="s">
        <v>7</v>
      </c>
      <c r="C18" s="15" t="s">
        <v>8</v>
      </c>
    </row>
    <row r="19" spans="1:4" s="3" customFormat="1" ht="18.75" customHeight="1">
      <c r="A19" s="9" t="s">
        <v>9</v>
      </c>
      <c r="B19" s="9" t="s">
        <v>10</v>
      </c>
      <c r="C19" s="10">
        <v>46534856.77</v>
      </c>
      <c r="D19" s="5"/>
    </row>
    <row r="20" spans="1:3" s="3" customFormat="1" ht="18.75" customHeight="1">
      <c r="A20" s="9" t="s">
        <v>11</v>
      </c>
      <c r="B20" s="9" t="s">
        <v>12</v>
      </c>
      <c r="C20" s="10">
        <v>11960471.81</v>
      </c>
    </row>
    <row r="21" spans="1:3" s="3" customFormat="1" ht="18.75" customHeight="1">
      <c r="A21" s="9" t="s">
        <v>13</v>
      </c>
      <c r="B21" s="9" t="s">
        <v>14</v>
      </c>
      <c r="C21" s="10">
        <v>8423859.17</v>
      </c>
    </row>
    <row r="22" spans="1:3" s="3" customFormat="1" ht="76.5" customHeight="1">
      <c r="A22" s="9" t="s">
        <v>15</v>
      </c>
      <c r="B22" s="9" t="s">
        <v>16</v>
      </c>
      <c r="C22" s="10">
        <v>0</v>
      </c>
    </row>
    <row r="23" spans="1:4" s="3" customFormat="1" ht="19.5" customHeight="1">
      <c r="A23" s="9"/>
      <c r="B23" s="9" t="s">
        <v>17</v>
      </c>
      <c r="C23" s="10">
        <f>SUM(C19:C22)</f>
        <v>66919187.75000001</v>
      </c>
      <c r="D23" s="5"/>
    </row>
    <row r="24" spans="1:3" s="3" customFormat="1" ht="21" customHeight="1">
      <c r="A24" s="4"/>
      <c r="C24" s="1"/>
    </row>
    <row r="25" spans="1:3" s="3" customFormat="1" ht="19.5" customHeight="1">
      <c r="A25" s="4" t="s">
        <v>18</v>
      </c>
      <c r="C25" s="1"/>
    </row>
    <row r="26" spans="1:3" s="3" customFormat="1" ht="18.75" customHeight="1">
      <c r="A26" s="14" t="s">
        <v>6</v>
      </c>
      <c r="B26" s="14" t="s">
        <v>7</v>
      </c>
      <c r="C26" s="15" t="s">
        <v>8</v>
      </c>
    </row>
    <row r="27" spans="1:4" s="3" customFormat="1" ht="18.75" customHeight="1">
      <c r="A27" s="9" t="s">
        <v>9</v>
      </c>
      <c r="B27" s="9" t="s">
        <v>19</v>
      </c>
      <c r="C27" s="10">
        <v>30574.37</v>
      </c>
      <c r="D27" s="5"/>
    </row>
    <row r="28" spans="1:3" s="3" customFormat="1" ht="18.75" customHeight="1">
      <c r="A28" s="9" t="s">
        <v>11</v>
      </c>
      <c r="B28" s="9" t="s">
        <v>20</v>
      </c>
      <c r="C28" s="10">
        <v>2751960.1</v>
      </c>
    </row>
    <row r="29" spans="1:3" s="3" customFormat="1" ht="18.75" customHeight="1">
      <c r="A29" s="9" t="s">
        <v>13</v>
      </c>
      <c r="B29" s="9" t="s">
        <v>21</v>
      </c>
      <c r="C29" s="10">
        <v>290874.03</v>
      </c>
    </row>
    <row r="30" spans="1:3" s="3" customFormat="1" ht="33" customHeight="1">
      <c r="A30" s="9" t="s">
        <v>15</v>
      </c>
      <c r="B30" s="9" t="s">
        <v>22</v>
      </c>
      <c r="C30" s="10">
        <v>1295989</v>
      </c>
    </row>
    <row r="31" spans="1:3" s="3" customFormat="1" ht="17.25" customHeight="1">
      <c r="A31" s="9" t="s">
        <v>23</v>
      </c>
      <c r="B31" s="9" t="s">
        <v>24</v>
      </c>
      <c r="C31" s="10">
        <f>441340.22+188+212.23+78649.05+742.5</f>
        <v>521131.99999999994</v>
      </c>
    </row>
    <row r="32" spans="1:3" s="3" customFormat="1" ht="17.25" customHeight="1">
      <c r="A32" s="9" t="s">
        <v>25</v>
      </c>
      <c r="B32" s="9" t="s">
        <v>26</v>
      </c>
      <c r="C32" s="10">
        <v>24922.35</v>
      </c>
    </row>
    <row r="33" spans="1:3" s="3" customFormat="1" ht="17.25" customHeight="1">
      <c r="A33" s="9" t="s">
        <v>27</v>
      </c>
      <c r="B33" s="9" t="s">
        <v>28</v>
      </c>
      <c r="C33" s="10">
        <v>477916.81</v>
      </c>
    </row>
    <row r="34" spans="1:3" s="3" customFormat="1" ht="17.25" customHeight="1">
      <c r="A34" s="9" t="s">
        <v>29</v>
      </c>
      <c r="B34" s="9" t="s">
        <v>30</v>
      </c>
      <c r="C34" s="10">
        <f>460799.78+759521</f>
        <v>1220320.78</v>
      </c>
    </row>
    <row r="35" spans="1:3" s="3" customFormat="1" ht="17.25" customHeight="1">
      <c r="A35" s="9" t="s">
        <v>31</v>
      </c>
      <c r="B35" s="9" t="s">
        <v>32</v>
      </c>
      <c r="C35" s="10">
        <f>68633.58+2773.35</f>
        <v>71406.93000000001</v>
      </c>
    </row>
    <row r="36" spans="1:3" s="3" customFormat="1" ht="17.25" customHeight="1">
      <c r="A36" s="9" t="s">
        <v>33</v>
      </c>
      <c r="B36" s="9" t="s">
        <v>34</v>
      </c>
      <c r="C36" s="10">
        <v>412908.31</v>
      </c>
    </row>
    <row r="37" spans="1:3" s="3" customFormat="1" ht="17.25" customHeight="1">
      <c r="A37" s="9" t="s">
        <v>35</v>
      </c>
      <c r="B37" s="9" t="s">
        <v>36</v>
      </c>
      <c r="C37" s="10">
        <v>119856.98</v>
      </c>
    </row>
    <row r="38" spans="1:3" s="3" customFormat="1" ht="17.25" customHeight="1">
      <c r="A38" s="9" t="s">
        <v>37</v>
      </c>
      <c r="B38" s="9" t="s">
        <v>38</v>
      </c>
      <c r="C38" s="10">
        <v>205337.05</v>
      </c>
    </row>
    <row r="39" spans="1:3" s="3" customFormat="1" ht="105">
      <c r="A39" s="9" t="s">
        <v>39</v>
      </c>
      <c r="B39" s="9" t="s">
        <v>88</v>
      </c>
      <c r="C39" s="11">
        <f>19599.18+5667.08+27956.99+99.88</f>
        <v>53323.13</v>
      </c>
    </row>
    <row r="40" spans="1:3" s="3" customFormat="1" ht="17.25" customHeight="1">
      <c r="A40" s="9" t="s">
        <v>40</v>
      </c>
      <c r="B40" s="9" t="s">
        <v>41</v>
      </c>
      <c r="C40" s="10">
        <v>436785.76</v>
      </c>
    </row>
    <row r="41" spans="1:3" s="3" customFormat="1" ht="17.25" customHeight="1">
      <c r="A41" s="9" t="s">
        <v>42</v>
      </c>
      <c r="B41" s="9" t="s">
        <v>43</v>
      </c>
      <c r="C41" s="11">
        <v>619521.94</v>
      </c>
    </row>
    <row r="42" spans="1:3" s="3" customFormat="1" ht="17.25" customHeight="1">
      <c r="A42" s="9" t="s">
        <v>44</v>
      </c>
      <c r="B42" s="9" t="s">
        <v>45</v>
      </c>
      <c r="C42" s="10">
        <v>9050.04</v>
      </c>
    </row>
    <row r="43" spans="1:3" s="3" customFormat="1" ht="32.25" customHeight="1">
      <c r="A43" s="9" t="s">
        <v>46</v>
      </c>
      <c r="B43" s="9" t="s">
        <v>47</v>
      </c>
      <c r="C43" s="10">
        <v>490352.66</v>
      </c>
    </row>
    <row r="44" spans="1:3" s="3" customFormat="1" ht="17.25" customHeight="1">
      <c r="A44" s="9" t="s">
        <v>48</v>
      </c>
      <c r="B44" s="9" t="s">
        <v>49</v>
      </c>
      <c r="C44" s="11">
        <f>1875+5690</f>
        <v>7565</v>
      </c>
    </row>
    <row r="45" spans="1:3" s="3" customFormat="1" ht="17.25" customHeight="1">
      <c r="A45" s="9" t="s">
        <v>50</v>
      </c>
      <c r="B45" s="9" t="s">
        <v>51</v>
      </c>
      <c r="C45" s="10">
        <v>43693.78</v>
      </c>
    </row>
    <row r="46" spans="1:3" s="3" customFormat="1" ht="30">
      <c r="A46" s="9" t="s">
        <v>52</v>
      </c>
      <c r="B46" s="9" t="s">
        <v>53</v>
      </c>
      <c r="C46" s="11">
        <v>93510</v>
      </c>
    </row>
    <row r="47" spans="1:3" s="3" customFormat="1" ht="17.25" customHeight="1">
      <c r="A47" s="9" t="s">
        <v>54</v>
      </c>
      <c r="B47" s="9" t="s">
        <v>55</v>
      </c>
      <c r="C47" s="10">
        <v>1563.11</v>
      </c>
    </row>
    <row r="48" spans="1:3" s="3" customFormat="1" ht="17.25" customHeight="1">
      <c r="A48" s="9" t="s">
        <v>56</v>
      </c>
      <c r="B48" s="9" t="s">
        <v>57</v>
      </c>
      <c r="C48" s="10">
        <v>34472.96</v>
      </c>
    </row>
    <row r="49" spans="1:4" s="3" customFormat="1" ht="17.25" customHeight="1">
      <c r="A49" s="9" t="s">
        <v>58</v>
      </c>
      <c r="B49" s="9" t="s">
        <v>59</v>
      </c>
      <c r="C49" s="10">
        <v>5644.8</v>
      </c>
      <c r="D49" s="5"/>
    </row>
    <row r="50" spans="1:4" s="3" customFormat="1" ht="31.5" customHeight="1">
      <c r="A50" s="9" t="s">
        <v>60</v>
      </c>
      <c r="B50" s="9" t="s">
        <v>61</v>
      </c>
      <c r="C50" s="10">
        <v>147232.67</v>
      </c>
      <c r="D50" s="5"/>
    </row>
    <row r="51" spans="1:3" s="3" customFormat="1" ht="15" customHeight="1">
      <c r="A51" s="9" t="s">
        <v>62</v>
      </c>
      <c r="B51" s="9" t="s">
        <v>63</v>
      </c>
      <c r="C51" s="10">
        <v>0</v>
      </c>
    </row>
    <row r="52" spans="1:4" s="3" customFormat="1" ht="15" customHeight="1">
      <c r="A52" s="9" t="s">
        <v>64</v>
      </c>
      <c r="B52" s="9" t="s">
        <v>65</v>
      </c>
      <c r="C52" s="10">
        <f>774689.18-2773.35-742.5</f>
        <v>771173.3300000001</v>
      </c>
      <c r="D52" s="5"/>
    </row>
    <row r="53" spans="1:4" s="3" customFormat="1" ht="15" customHeight="1">
      <c r="A53" s="9"/>
      <c r="B53" s="9" t="s">
        <v>17</v>
      </c>
      <c r="C53" s="10">
        <f>SUM(C27:C52)</f>
        <v>10137087.889999999</v>
      </c>
      <c r="D53" s="5"/>
    </row>
    <row r="54" spans="1:3" s="3" customFormat="1" ht="21" customHeight="1">
      <c r="A54" s="4"/>
      <c r="C54" s="5"/>
    </row>
    <row r="55" spans="1:3" s="3" customFormat="1" ht="18" customHeight="1">
      <c r="A55" s="4" t="s">
        <v>66</v>
      </c>
      <c r="C55" s="1"/>
    </row>
    <row r="56" spans="1:3" s="3" customFormat="1" ht="18.75" customHeight="1">
      <c r="A56" s="14" t="s">
        <v>6</v>
      </c>
      <c r="B56" s="14" t="s">
        <v>7</v>
      </c>
      <c r="C56" s="15" t="s">
        <v>8</v>
      </c>
    </row>
    <row r="57" spans="1:3" s="3" customFormat="1" ht="17.25" customHeight="1">
      <c r="A57" s="9" t="s">
        <v>9</v>
      </c>
      <c r="B57" s="9" t="s">
        <v>67</v>
      </c>
      <c r="C57" s="10">
        <v>0</v>
      </c>
    </row>
    <row r="58" spans="1:3" s="3" customFormat="1" ht="17.25" customHeight="1">
      <c r="A58" s="9" t="s">
        <v>11</v>
      </c>
      <c r="B58" s="9" t="s">
        <v>68</v>
      </c>
      <c r="C58" s="10">
        <v>0</v>
      </c>
    </row>
    <row r="59" spans="1:3" s="3" customFormat="1" ht="31.5" customHeight="1">
      <c r="A59" s="9" t="s">
        <v>13</v>
      </c>
      <c r="B59" s="9" t="s">
        <v>69</v>
      </c>
      <c r="C59" s="10">
        <f>-156721+156721</f>
        <v>0</v>
      </c>
    </row>
    <row r="60" spans="1:3" s="3" customFormat="1" ht="16.5" customHeight="1">
      <c r="A60" s="9" t="s">
        <v>15</v>
      </c>
      <c r="B60" s="9" t="s">
        <v>70</v>
      </c>
      <c r="C60" s="13">
        <v>0</v>
      </c>
    </row>
    <row r="61" spans="1:3" s="3" customFormat="1" ht="16.5" customHeight="1">
      <c r="A61" s="9" t="s">
        <v>23</v>
      </c>
      <c r="B61" s="9" t="s">
        <v>71</v>
      </c>
      <c r="C61" s="10">
        <v>161833.3</v>
      </c>
    </row>
    <row r="62" spans="1:3" s="3" customFormat="1" ht="16.5" customHeight="1">
      <c r="A62" s="9"/>
      <c r="B62" s="9" t="s">
        <v>17</v>
      </c>
      <c r="C62" s="10">
        <f>SUM(C57:C61)</f>
        <v>161833.3</v>
      </c>
    </row>
    <row r="63" spans="1:3" s="3" customFormat="1" ht="21" customHeight="1">
      <c r="A63" s="4"/>
      <c r="C63" s="1"/>
    </row>
    <row r="64" spans="1:3" s="3" customFormat="1" ht="17.25" customHeight="1">
      <c r="A64" s="4" t="s">
        <v>72</v>
      </c>
      <c r="C64" s="1"/>
    </row>
    <row r="65" spans="1:3" s="3" customFormat="1" ht="18.75" customHeight="1">
      <c r="A65" s="14" t="s">
        <v>6</v>
      </c>
      <c r="B65" s="14" t="s">
        <v>7</v>
      </c>
      <c r="C65" s="15" t="s">
        <v>8</v>
      </c>
    </row>
    <row r="66" spans="1:3" s="3" customFormat="1" ht="16.5" customHeight="1">
      <c r="A66" s="9" t="s">
        <v>9</v>
      </c>
      <c r="B66" s="9" t="s">
        <v>73</v>
      </c>
      <c r="C66" s="10">
        <v>0</v>
      </c>
    </row>
    <row r="67" spans="1:3" s="3" customFormat="1" ht="16.5" customHeight="1">
      <c r="A67" s="9" t="s">
        <v>11</v>
      </c>
      <c r="B67" s="9" t="s">
        <v>74</v>
      </c>
      <c r="C67" s="10">
        <v>0</v>
      </c>
    </row>
    <row r="68" spans="1:3" s="3" customFormat="1" ht="16.5" customHeight="1">
      <c r="A68" s="9"/>
      <c r="B68" s="9" t="s">
        <v>17</v>
      </c>
      <c r="C68" s="10">
        <f>SUM(C66:C67)</f>
        <v>0</v>
      </c>
    </row>
    <row r="69" spans="1:3" s="3" customFormat="1" ht="21" customHeight="1">
      <c r="A69" s="4"/>
      <c r="C69" s="1"/>
    </row>
    <row r="70" spans="1:3" s="3" customFormat="1" ht="33.75" customHeight="1">
      <c r="A70" s="20" t="s">
        <v>75</v>
      </c>
      <c r="B70" s="20"/>
      <c r="C70" s="20"/>
    </row>
    <row r="71" spans="1:3" s="3" customFormat="1" ht="18.75" customHeight="1">
      <c r="A71" s="14" t="s">
        <v>6</v>
      </c>
      <c r="B71" s="14" t="s">
        <v>85</v>
      </c>
      <c r="C71" s="15" t="s">
        <v>8</v>
      </c>
    </row>
    <row r="72" spans="1:3" s="3" customFormat="1" ht="17.25" customHeight="1">
      <c r="A72" s="9" t="s">
        <v>9</v>
      </c>
      <c r="B72" s="9" t="s">
        <v>76</v>
      </c>
      <c r="C72" s="10">
        <f>31411079.93+3871158.46+8078172.42+23253357.85+120981.82+8803.56</f>
        <v>66743554.04000001</v>
      </c>
    </row>
    <row r="73" spans="1:3" s="3" customFormat="1" ht="17.25" customHeight="1">
      <c r="A73" s="9" t="s">
        <v>11</v>
      </c>
      <c r="B73" s="9" t="s">
        <v>77</v>
      </c>
      <c r="C73" s="10">
        <f>4790000+3814747.58+2022940.33+20000</f>
        <v>10647687.91</v>
      </c>
    </row>
    <row r="74" spans="1:3" s="3" customFormat="1" ht="17.25" customHeight="1">
      <c r="A74" s="9" t="s">
        <v>13</v>
      </c>
      <c r="B74" s="9" t="s">
        <v>78</v>
      </c>
      <c r="C74" s="10">
        <f>716666.67+1845763.74</f>
        <v>2562430.41</v>
      </c>
    </row>
    <row r="75" spans="1:3" s="3" customFormat="1" ht="17.25" customHeight="1">
      <c r="A75" s="9" t="s">
        <v>15</v>
      </c>
      <c r="B75" s="9" t="s">
        <v>79</v>
      </c>
      <c r="C75" s="10">
        <v>0</v>
      </c>
    </row>
    <row r="76" spans="1:3" s="3" customFormat="1" ht="17.25" customHeight="1">
      <c r="A76" s="9"/>
      <c r="B76" s="9" t="s">
        <v>17</v>
      </c>
      <c r="C76" s="10">
        <f>SUM(C72:C75)</f>
        <v>79953672.36</v>
      </c>
    </row>
    <row r="77" spans="1:3" s="3" customFormat="1" ht="21" customHeight="1">
      <c r="A77" s="4"/>
      <c r="C77" s="1"/>
    </row>
    <row r="78" spans="1:3" s="3" customFormat="1" ht="18" customHeight="1">
      <c r="A78" s="4" t="s">
        <v>80</v>
      </c>
      <c r="C78" s="1"/>
    </row>
    <row r="79" spans="1:3" s="3" customFormat="1" ht="18.75" customHeight="1">
      <c r="A79" s="14" t="s">
        <v>6</v>
      </c>
      <c r="B79" s="14" t="s">
        <v>86</v>
      </c>
      <c r="C79" s="15" t="s">
        <v>8</v>
      </c>
    </row>
    <row r="80" spans="1:3" s="3" customFormat="1" ht="16.5" customHeight="1">
      <c r="A80" s="9" t="s">
        <v>9</v>
      </c>
      <c r="B80" s="9" t="s">
        <v>81</v>
      </c>
      <c r="C80" s="10">
        <v>0</v>
      </c>
    </row>
    <row r="81" spans="1:3" s="3" customFormat="1" ht="16.5" customHeight="1">
      <c r="A81" s="9" t="s">
        <v>11</v>
      </c>
      <c r="B81" s="9" t="s">
        <v>82</v>
      </c>
      <c r="C81" s="10">
        <f>3226674.13+358.15-13379</f>
        <v>3213653.28</v>
      </c>
    </row>
    <row r="82" spans="1:3" s="3" customFormat="1" ht="16.5" customHeight="1">
      <c r="A82" s="9" t="s">
        <v>13</v>
      </c>
      <c r="B82" s="9" t="s">
        <v>83</v>
      </c>
      <c r="C82" s="10">
        <f>100</f>
        <v>100</v>
      </c>
    </row>
    <row r="83" spans="1:3" s="3" customFormat="1" ht="16.5" customHeight="1">
      <c r="A83" s="9" t="s">
        <v>15</v>
      </c>
      <c r="B83" s="9" t="s">
        <v>84</v>
      </c>
      <c r="C83" s="10">
        <f>17052.7+13879.82+22137.25+0-12567.67</f>
        <v>40502.100000000006</v>
      </c>
    </row>
    <row r="84" spans="1:3" s="3" customFormat="1" ht="16.5" customHeight="1">
      <c r="A84" s="9"/>
      <c r="B84" s="9" t="s">
        <v>17</v>
      </c>
      <c r="C84" s="10">
        <f>SUM(C80:C83)</f>
        <v>3254255.38</v>
      </c>
    </row>
    <row r="85" spans="1:3" ht="24" customHeight="1">
      <c r="A85" s="21" t="s">
        <v>94</v>
      </c>
      <c r="B85" s="21"/>
      <c r="C85" s="21"/>
    </row>
    <row r="86" spans="1:3" ht="14.25" customHeight="1">
      <c r="A86" s="25" t="s">
        <v>95</v>
      </c>
      <c r="B86" s="25"/>
      <c r="C86" s="25"/>
    </row>
    <row r="87" spans="1:3" ht="34.5" customHeight="1">
      <c r="A87" s="25" t="s">
        <v>96</v>
      </c>
      <c r="B87" s="25"/>
      <c r="C87" s="25"/>
    </row>
    <row r="88" spans="1:3" s="12" customFormat="1" ht="16.5" customHeight="1">
      <c r="A88" s="16"/>
      <c r="B88" s="16"/>
      <c r="C88" s="16"/>
    </row>
  </sheetData>
  <mergeCells count="6">
    <mergeCell ref="A88:C88"/>
    <mergeCell ref="A12:C12"/>
    <mergeCell ref="A70:C70"/>
    <mergeCell ref="A86:C86"/>
    <mergeCell ref="A87:C87"/>
    <mergeCell ref="A85:C85"/>
  </mergeCells>
  <printOptions horizontalCentered="1"/>
  <pageMargins left="0.7480314960629921" right="0.4724409448818898" top="0.5118110236220472" bottom="0.4724409448818898" header="0.5118110236220472" footer="0.5118110236220472"/>
  <pageSetup fitToHeight="2" horizontalDpi="300" verticalDpi="300" orientation="portrait" paperSize="9" scale="80" r:id="rId2"/>
  <rowBreaks count="1" manualBreakCount="1">
    <brk id="44" max="2"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TRT15</cp:lastModifiedBy>
  <cp:lastPrinted>2012-05-10T15:58:12Z</cp:lastPrinted>
  <dcterms:created xsi:type="dcterms:W3CDTF">2011-09-13T20:49:20Z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